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5" i="2"/>
  <c r="H1" i="2" l="1"/>
  <c r="G1" i="4"/>
  <c r="D15" i="1" s="1"/>
  <c r="C15" i="1"/>
  <c r="C14" i="1"/>
  <c r="C9" i="1" s="1"/>
  <c r="H1" i="4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<sst xmlns="http://schemas.openxmlformats.org/spreadsheetml/2006/main" count="78" uniqueCount="52">
  <si>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</si>
  <si>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</si>
  <si>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</si>
  <si>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</si>
  <si>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</si>
  <si>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</si>
  <si>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</si>
  <si>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</si>
  <si>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</si>
  <si>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</si>
  <si>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</si>
  <si>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</si>
  <si>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</si>
  <si>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</si>
  <si>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</si>
  <si>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</si>
  <si>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</si>
  <si>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</si>
  <si>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</si>
  <si>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</si>
  <si>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MONTE AMIATA</t>
  </si>
  <si>
    <t>20089 ROZZANO (MI) VIA LAMBRO, 92 C.F. 97722520158 C.M. MIIC8GG00C</t>
  </si>
  <si>
    <t>5050/PA del 31/12/2022</t>
  </si>
  <si>
    <t>817 FP del 20/10/2022</t>
  </si>
  <si>
    <t>6 del 18/01/2023</t>
  </si>
  <si>
    <t>7 del 18/01/2023</t>
  </si>
  <si>
    <t>8Z00115341 del 09/02/2023</t>
  </si>
  <si>
    <t>8Z00118112 del 09/02/2023</t>
  </si>
  <si>
    <t>8Z00117278 del 09/02/2023</t>
  </si>
  <si>
    <t>8Z00114293 del 09/02/2023</t>
  </si>
  <si>
    <t>1023012495 del 23/01/2023</t>
  </si>
  <si>
    <t>9 del 02/02/2023</t>
  </si>
  <si>
    <t>151/PA del 31/01/2023</t>
  </si>
  <si>
    <t>2023-PA/26 del 21/02/2023</t>
  </si>
  <si>
    <t>2023000132 del 14/02/2023</t>
  </si>
  <si>
    <t>1010817003 del 31/01/2023</t>
  </si>
  <si>
    <t>1010819926 del 21/02/2023</t>
  </si>
  <si>
    <t>281/PA del 21/02/2023</t>
  </si>
  <si>
    <t>A20020231000002206 del 04/02/2023</t>
  </si>
  <si>
    <t>FPA 1/23 del 22/02/2023</t>
  </si>
  <si>
    <t>611/PA del 23/02/2023</t>
  </si>
  <si>
    <t>230513/E del 20/02/2023</t>
  </si>
  <si>
    <t>11/S del 01/03/2023</t>
  </si>
  <si>
    <t>132 del 16/03/2023</t>
  </si>
  <si>
    <t>773/EL del 17/03/2023</t>
  </si>
  <si>
    <t>235/PA del 27/10/2022</t>
  </si>
  <si>
    <t>26 20006 del 26/09/2022</t>
  </si>
  <si>
    <t>28 20006 del 07/10/2022</t>
  </si>
  <si>
    <t>E/147 del 01/03/2023</t>
  </si>
  <si>
    <t>E/179 del 09/03/2023</t>
  </si>
  <si>
    <t>1023064383 del 04/03/2023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</si>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</sst>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31</v>
      </c>
      <c r="B9" s="35"/>
      <c r="C9" s="34">
        <f>SUM(C13:C16)</f>
        <v>141895.20000000001</v>
      </c>
      <c r="D9" s="35"/>
      <c r="E9" s="40">
        <f>('Trimestre 1'!H1+'Trimestre 2'!H1+'Trimestre 3'!H1+'Trimestre 4'!H1)/C9</f>
        <v>91.41440161471283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37169.949999999997</v>
      </c>
      <c r="D13" s="29">
        <f>'Trimestre 1'!G1</f>
        <v>-21.365537214873843</v>
      </c>
      <c r="E13" s="29">
        <v>221118.71</v>
      </c>
      <c r="F13" s="33" t="s">
        <v>51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6</v>
      </c>
      <c r="C14" s="29">
        <f>'Trimestre 2'!B1</f>
        <v>104725.25</v>
      </c>
      <c r="D14" s="29">
        <f>'Trimestre 2'!G1</f>
        <v>131.44318824734245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37169.949999999997</v>
      </c>
      <c r="C1">
        <f>COUNTA(A4:A353)</f>
        <v>25</v>
      </c>
      <c r="G1" s="16">
        <f>IF(B1&lt;&gt;0,H1/B1,0)</f>
        <v>-21.365537214873843</v>
      </c>
      <c r="H1" s="15">
        <f>SUM(H4:H353)</f>
        <v>-794155.95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9249.9</v>
      </c>
      <c r="C4" s="13">
        <v>44966</v>
      </c>
      <c r="D4" s="13">
        <v>44942</v>
      </c>
      <c r="E4" s="13"/>
      <c r="F4" s="13"/>
      <c r="G4" s="1">
        <f>D4-C4-(F4-E4)</f>
        <v>-24</v>
      </c>
      <c r="H4" s="12">
        <f>B4*G4</f>
        <v>-221997.59999999998</v>
      </c>
    </row>
    <row r="5" spans="1:8" x14ac:dyDescent="0.25">
      <c r="A5" s="19" t="s">
        <v>22</v>
      </c>
      <c r="B5" s="12">
        <v>2316.6799999999998</v>
      </c>
      <c r="C5" s="13">
        <v>44966</v>
      </c>
      <c r="D5" s="13">
        <v>44942</v>
      </c>
      <c r="E5" s="13"/>
      <c r="F5" s="13"/>
      <c r="G5" s="1">
        <f t="shared" ref="G5:G68" si="0">D5-C5-(F5-E5)</f>
        <v>-24</v>
      </c>
      <c r="H5" s="12">
        <f t="shared" ref="H5:H68" si="1">B5*G5</f>
        <v>-55600.319999999992</v>
      </c>
    </row>
    <row r="6" spans="1:8" x14ac:dyDescent="0.25">
      <c r="A6" s="19" t="s">
        <v>22</v>
      </c>
      <c r="B6" s="12">
        <v>5352.62</v>
      </c>
      <c r="C6" s="13">
        <v>44966</v>
      </c>
      <c r="D6" s="13">
        <v>44942</v>
      </c>
      <c r="E6" s="13"/>
      <c r="F6" s="13"/>
      <c r="G6" s="1">
        <f t="shared" si="0"/>
        <v>-24</v>
      </c>
      <c r="H6" s="12">
        <f t="shared" si="1"/>
        <v>-128462.88</v>
      </c>
    </row>
    <row r="7" spans="1:8" x14ac:dyDescent="0.25">
      <c r="A7" s="19" t="s">
        <v>23</v>
      </c>
      <c r="B7" s="12">
        <v>1007.5</v>
      </c>
      <c r="C7" s="13">
        <v>44904</v>
      </c>
      <c r="D7" s="13">
        <v>44942</v>
      </c>
      <c r="E7" s="13"/>
      <c r="F7" s="13"/>
      <c r="G7" s="1">
        <f t="shared" si="0"/>
        <v>38</v>
      </c>
      <c r="H7" s="12">
        <f t="shared" si="1"/>
        <v>38285</v>
      </c>
    </row>
    <row r="8" spans="1:8" x14ac:dyDescent="0.25">
      <c r="A8" s="19" t="s">
        <v>24</v>
      </c>
      <c r="B8" s="12">
        <v>301.10000000000002</v>
      </c>
      <c r="C8" s="13">
        <v>44976</v>
      </c>
      <c r="D8" s="13">
        <v>44979</v>
      </c>
      <c r="E8" s="13"/>
      <c r="F8" s="13"/>
      <c r="G8" s="1">
        <f t="shared" si="0"/>
        <v>3</v>
      </c>
      <c r="H8" s="12">
        <f t="shared" si="1"/>
        <v>903.30000000000007</v>
      </c>
    </row>
    <row r="9" spans="1:8" x14ac:dyDescent="0.25">
      <c r="A9" s="19" t="s">
        <v>25</v>
      </c>
      <c r="B9" s="12">
        <v>450</v>
      </c>
      <c r="C9" s="13">
        <v>44976</v>
      </c>
      <c r="D9" s="13">
        <v>44979</v>
      </c>
      <c r="E9" s="13"/>
      <c r="F9" s="13"/>
      <c r="G9" s="1">
        <f t="shared" si="0"/>
        <v>3</v>
      </c>
      <c r="H9" s="12">
        <f t="shared" si="1"/>
        <v>1350</v>
      </c>
    </row>
    <row r="10" spans="1:8" x14ac:dyDescent="0.25">
      <c r="A10" s="19" t="s">
        <v>26</v>
      </c>
      <c r="B10" s="12">
        <v>105.67</v>
      </c>
      <c r="C10" s="13">
        <v>45002</v>
      </c>
      <c r="D10" s="13">
        <v>44979</v>
      </c>
      <c r="E10" s="13"/>
      <c r="F10" s="13"/>
      <c r="G10" s="1">
        <f t="shared" si="0"/>
        <v>-23</v>
      </c>
      <c r="H10" s="12">
        <f t="shared" si="1"/>
        <v>-2430.41</v>
      </c>
    </row>
    <row r="11" spans="1:8" x14ac:dyDescent="0.25">
      <c r="A11" s="19" t="s">
        <v>27</v>
      </c>
      <c r="B11" s="12">
        <v>105.67</v>
      </c>
      <c r="C11" s="13">
        <v>45002</v>
      </c>
      <c r="D11" s="13">
        <v>44979</v>
      </c>
      <c r="E11" s="13"/>
      <c r="F11" s="13"/>
      <c r="G11" s="1">
        <f t="shared" si="0"/>
        <v>-23</v>
      </c>
      <c r="H11" s="12">
        <f t="shared" si="1"/>
        <v>-2430.41</v>
      </c>
    </row>
    <row r="12" spans="1:8" x14ac:dyDescent="0.25">
      <c r="A12" s="19" t="s">
        <v>28</v>
      </c>
      <c r="B12" s="12">
        <v>105.67</v>
      </c>
      <c r="C12" s="13">
        <v>45002</v>
      </c>
      <c r="D12" s="13">
        <v>44979</v>
      </c>
      <c r="E12" s="13"/>
      <c r="F12" s="13"/>
      <c r="G12" s="1">
        <f t="shared" si="0"/>
        <v>-23</v>
      </c>
      <c r="H12" s="12">
        <f t="shared" si="1"/>
        <v>-2430.41</v>
      </c>
    </row>
    <row r="13" spans="1:8" x14ac:dyDescent="0.25">
      <c r="A13" s="19" t="s">
        <v>29</v>
      </c>
      <c r="B13" s="12">
        <v>191.22</v>
      </c>
      <c r="C13" s="13">
        <v>45002</v>
      </c>
      <c r="D13" s="13">
        <v>44979</v>
      </c>
      <c r="E13" s="13"/>
      <c r="F13" s="13"/>
      <c r="G13" s="1">
        <f t="shared" si="0"/>
        <v>-23</v>
      </c>
      <c r="H13" s="12">
        <f t="shared" si="1"/>
        <v>-4398.0600000000004</v>
      </c>
    </row>
    <row r="14" spans="1:8" x14ac:dyDescent="0.25">
      <c r="A14" s="19" t="s">
        <v>30</v>
      </c>
      <c r="B14" s="12">
        <v>90.45</v>
      </c>
      <c r="C14" s="13">
        <v>44981</v>
      </c>
      <c r="D14" s="13">
        <v>44979</v>
      </c>
      <c r="E14" s="13"/>
      <c r="F14" s="13"/>
      <c r="G14" s="1">
        <f t="shared" si="0"/>
        <v>-2</v>
      </c>
      <c r="H14" s="12">
        <f t="shared" si="1"/>
        <v>-180.9</v>
      </c>
    </row>
    <row r="15" spans="1:8" x14ac:dyDescent="0.25">
      <c r="A15" s="19" t="s">
        <v>31</v>
      </c>
      <c r="B15" s="12">
        <v>100</v>
      </c>
      <c r="C15" s="13">
        <v>44990</v>
      </c>
      <c r="D15" s="13">
        <v>44979</v>
      </c>
      <c r="E15" s="13"/>
      <c r="F15" s="13"/>
      <c r="G15" s="1">
        <f t="shared" si="0"/>
        <v>-11</v>
      </c>
      <c r="H15" s="12">
        <f t="shared" si="1"/>
        <v>-1100</v>
      </c>
    </row>
    <row r="16" spans="1:8" x14ac:dyDescent="0.25">
      <c r="A16" s="19" t="s">
        <v>32</v>
      </c>
      <c r="B16" s="12">
        <v>55</v>
      </c>
      <c r="C16" s="13">
        <v>44993</v>
      </c>
      <c r="D16" s="13">
        <v>44979</v>
      </c>
      <c r="E16" s="13"/>
      <c r="F16" s="13"/>
      <c r="G16" s="1">
        <f t="shared" si="0"/>
        <v>-14</v>
      </c>
      <c r="H16" s="12">
        <f t="shared" si="1"/>
        <v>-770</v>
      </c>
    </row>
    <row r="17" spans="1:8" x14ac:dyDescent="0.25">
      <c r="A17" s="19" t="s">
        <v>33</v>
      </c>
      <c r="B17" s="12">
        <v>6098</v>
      </c>
      <c r="C17" s="13">
        <v>45015</v>
      </c>
      <c r="D17" s="13">
        <v>44986</v>
      </c>
      <c r="E17" s="13"/>
      <c r="F17" s="13"/>
      <c r="G17" s="1">
        <f t="shared" si="0"/>
        <v>-29</v>
      </c>
      <c r="H17" s="12">
        <f t="shared" si="1"/>
        <v>-176842</v>
      </c>
    </row>
    <row r="18" spans="1:8" x14ac:dyDescent="0.25">
      <c r="A18" s="19" t="s">
        <v>34</v>
      </c>
      <c r="B18" s="12">
        <v>5402.35</v>
      </c>
      <c r="C18" s="13">
        <v>45003</v>
      </c>
      <c r="D18" s="13">
        <v>44986</v>
      </c>
      <c r="E18" s="13"/>
      <c r="F18" s="13"/>
      <c r="G18" s="1">
        <f t="shared" si="0"/>
        <v>-17</v>
      </c>
      <c r="H18" s="12">
        <f t="shared" si="1"/>
        <v>-91839.950000000012</v>
      </c>
    </row>
    <row r="19" spans="1:8" x14ac:dyDescent="0.25">
      <c r="A19" s="19" t="s">
        <v>35</v>
      </c>
      <c r="B19" s="12">
        <v>84</v>
      </c>
      <c r="C19" s="13">
        <v>44989</v>
      </c>
      <c r="D19" s="13">
        <v>44986</v>
      </c>
      <c r="E19" s="13"/>
      <c r="F19" s="13"/>
      <c r="G19" s="1">
        <f t="shared" si="0"/>
        <v>-3</v>
      </c>
      <c r="H19" s="12">
        <f t="shared" si="1"/>
        <v>-252</v>
      </c>
    </row>
    <row r="20" spans="1:8" x14ac:dyDescent="0.25">
      <c r="A20" s="19" t="s">
        <v>36</v>
      </c>
      <c r="B20" s="12">
        <v>278.94</v>
      </c>
      <c r="C20" s="13">
        <v>45009</v>
      </c>
      <c r="D20" s="13">
        <v>44986</v>
      </c>
      <c r="E20" s="13"/>
      <c r="F20" s="13"/>
      <c r="G20" s="1">
        <f t="shared" si="0"/>
        <v>-23</v>
      </c>
      <c r="H20" s="12">
        <f t="shared" si="1"/>
        <v>-6415.62</v>
      </c>
    </row>
    <row r="21" spans="1:8" x14ac:dyDescent="0.25">
      <c r="A21" s="19" t="s">
        <v>37</v>
      </c>
      <c r="B21" s="12">
        <v>750</v>
      </c>
      <c r="C21" s="13">
        <v>45009</v>
      </c>
      <c r="D21" s="13">
        <v>44986</v>
      </c>
      <c r="E21" s="13"/>
      <c r="F21" s="13"/>
      <c r="G21" s="1">
        <f t="shared" si="0"/>
        <v>-23</v>
      </c>
      <c r="H21" s="12">
        <f t="shared" si="1"/>
        <v>-17250</v>
      </c>
    </row>
    <row r="22" spans="1:8" x14ac:dyDescent="0.25">
      <c r="A22" s="19" t="s">
        <v>38</v>
      </c>
      <c r="B22" s="12">
        <v>89.16</v>
      </c>
      <c r="C22" s="13">
        <v>44993</v>
      </c>
      <c r="D22" s="13">
        <v>44986</v>
      </c>
      <c r="E22" s="13"/>
      <c r="F22" s="13"/>
      <c r="G22" s="1">
        <f t="shared" si="0"/>
        <v>-7</v>
      </c>
      <c r="H22" s="12">
        <f t="shared" si="1"/>
        <v>-624.12</v>
      </c>
    </row>
    <row r="23" spans="1:8" x14ac:dyDescent="0.25">
      <c r="A23" s="19" t="s">
        <v>39</v>
      </c>
      <c r="B23" s="12">
        <v>1115</v>
      </c>
      <c r="C23" s="13">
        <v>45015</v>
      </c>
      <c r="D23" s="13">
        <v>44986</v>
      </c>
      <c r="E23" s="13"/>
      <c r="F23" s="13"/>
      <c r="G23" s="1">
        <f t="shared" si="0"/>
        <v>-29</v>
      </c>
      <c r="H23" s="12">
        <f t="shared" si="1"/>
        <v>-32335</v>
      </c>
    </row>
    <row r="24" spans="1:8" x14ac:dyDescent="0.25">
      <c r="A24" s="19" t="s">
        <v>40</v>
      </c>
      <c r="B24" s="12">
        <v>369.2</v>
      </c>
      <c r="C24" s="13">
        <v>45015</v>
      </c>
      <c r="D24" s="13">
        <v>44986</v>
      </c>
      <c r="E24" s="13"/>
      <c r="F24" s="13"/>
      <c r="G24" s="1">
        <f t="shared" si="0"/>
        <v>-29</v>
      </c>
      <c r="H24" s="12">
        <f t="shared" si="1"/>
        <v>-10706.8</v>
      </c>
    </row>
    <row r="25" spans="1:8" x14ac:dyDescent="0.25">
      <c r="A25" s="19" t="s">
        <v>41</v>
      </c>
      <c r="B25" s="12">
        <v>2585</v>
      </c>
      <c r="C25" s="13">
        <v>45009</v>
      </c>
      <c r="D25" s="13">
        <v>44986</v>
      </c>
      <c r="E25" s="13"/>
      <c r="F25" s="13"/>
      <c r="G25" s="1">
        <f t="shared" si="0"/>
        <v>-23</v>
      </c>
      <c r="H25" s="12">
        <f t="shared" si="1"/>
        <v>-59455</v>
      </c>
    </row>
    <row r="26" spans="1:8" x14ac:dyDescent="0.25">
      <c r="A26" s="19" t="s">
        <v>42</v>
      </c>
      <c r="B26" s="12">
        <v>690.91</v>
      </c>
      <c r="C26" s="13">
        <v>45022</v>
      </c>
      <c r="D26" s="13">
        <v>45005</v>
      </c>
      <c r="E26" s="13"/>
      <c r="F26" s="13"/>
      <c r="G26" s="1">
        <f t="shared" si="0"/>
        <v>-17</v>
      </c>
      <c r="H26" s="12">
        <f t="shared" si="1"/>
        <v>-11745.47</v>
      </c>
    </row>
    <row r="27" spans="1:8" x14ac:dyDescent="0.25">
      <c r="A27" s="19" t="s">
        <v>43</v>
      </c>
      <c r="B27" s="12">
        <v>190.91</v>
      </c>
      <c r="C27" s="13">
        <v>45035</v>
      </c>
      <c r="D27" s="13">
        <v>45005</v>
      </c>
      <c r="E27" s="13"/>
      <c r="F27" s="13"/>
      <c r="G27" s="1">
        <f t="shared" si="0"/>
        <v>-30</v>
      </c>
      <c r="H27" s="12">
        <f t="shared" si="1"/>
        <v>-5727.3</v>
      </c>
    </row>
    <row r="28" spans="1:8" x14ac:dyDescent="0.25">
      <c r="A28" s="19" t="s">
        <v>44</v>
      </c>
      <c r="B28" s="12">
        <v>85</v>
      </c>
      <c r="C28" s="13">
        <v>45035</v>
      </c>
      <c r="D28" s="13">
        <v>45015</v>
      </c>
      <c r="E28" s="13"/>
      <c r="F28" s="13"/>
      <c r="G28" s="1">
        <f t="shared" si="0"/>
        <v>-20</v>
      </c>
      <c r="H28" s="12">
        <f t="shared" si="1"/>
        <v>-1700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104725.25</v>
      </c>
      <c r="C1">
        <f>COUNTA(A4:A353)</f>
        <v>6</v>
      </c>
      <c r="G1" s="16">
        <f>IF(B1&lt;&gt;0,H1/B1,0)</f>
        <v>131.44318824734245</v>
      </c>
      <c r="H1" s="15">
        <f>SUM(H4:H353)</f>
        <v>13765420.75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45</v>
      </c>
      <c r="B4" s="12">
        <v>44968</v>
      </c>
      <c r="C4" s="13">
        <v>44904</v>
      </c>
      <c r="D4" s="13">
        <v>45020</v>
      </c>
      <c r="E4" s="13"/>
      <c r="F4" s="13"/>
      <c r="G4" s="1">
        <f>D4-C4-(F4-E4)</f>
        <v>116</v>
      </c>
      <c r="H4" s="12">
        <f>B4*G4</f>
        <v>5216288</v>
      </c>
    </row>
    <row r="5" spans="1:8" x14ac:dyDescent="0.25">
      <c r="A5" s="19" t="s">
        <v>46</v>
      </c>
      <c r="B5" s="12">
        <v>57000</v>
      </c>
      <c r="C5" s="13">
        <v>44871</v>
      </c>
      <c r="D5" s="13">
        <v>45020</v>
      </c>
      <c r="E5" s="13"/>
      <c r="F5" s="13"/>
      <c r="G5" s="1">
        <f t="shared" ref="G5:G68" si="0">D5-C5-(F5-E5)</f>
        <v>149</v>
      </c>
      <c r="H5" s="12">
        <f t="shared" ref="H5:H68" si="1">B5*G5</f>
        <v>8493000</v>
      </c>
    </row>
    <row r="6" spans="1:8" x14ac:dyDescent="0.25">
      <c r="A6" s="19" t="s">
        <v>47</v>
      </c>
      <c r="B6" s="12">
        <v>500</v>
      </c>
      <c r="C6" s="13">
        <v>44892</v>
      </c>
      <c r="D6" s="13">
        <v>45020</v>
      </c>
      <c r="E6" s="13"/>
      <c r="F6" s="13"/>
      <c r="G6" s="1">
        <f t="shared" si="0"/>
        <v>128</v>
      </c>
      <c r="H6" s="12">
        <f t="shared" si="1"/>
        <v>64000</v>
      </c>
    </row>
    <row r="7" spans="1:8" x14ac:dyDescent="0.25">
      <c r="A7" s="19" t="s">
        <v>48</v>
      </c>
      <c r="B7" s="12">
        <v>930</v>
      </c>
      <c r="C7" s="13">
        <v>45018</v>
      </c>
      <c r="D7" s="13">
        <v>45020</v>
      </c>
      <c r="E7" s="13"/>
      <c r="F7" s="13"/>
      <c r="G7" s="1">
        <f t="shared" si="0"/>
        <v>2</v>
      </c>
      <c r="H7" s="12">
        <f t="shared" si="1"/>
        <v>1860</v>
      </c>
    </row>
    <row r="8" spans="1:8" x14ac:dyDescent="0.25">
      <c r="A8" s="19" t="s">
        <v>49</v>
      </c>
      <c r="B8" s="12">
        <v>1200</v>
      </c>
      <c r="C8" s="13">
        <v>45028</v>
      </c>
      <c r="D8" s="13">
        <v>45020</v>
      </c>
      <c r="E8" s="13"/>
      <c r="F8" s="13"/>
      <c r="G8" s="1">
        <f t="shared" si="0"/>
        <v>-8</v>
      </c>
      <c r="H8" s="12">
        <f t="shared" si="1"/>
        <v>-9600</v>
      </c>
    </row>
    <row r="9" spans="1:8" x14ac:dyDescent="0.25">
      <c r="A9" s="19" t="s">
        <v>50</v>
      </c>
      <c r="B9" s="12">
        <v>127.25</v>
      </c>
      <c r="C9" s="13">
        <v>45021</v>
      </c>
      <c r="D9" s="13">
        <v>45020</v>
      </c>
      <c r="E9" s="13"/>
      <c r="F9" s="13"/>
      <c r="G9" s="1">
        <f t="shared" si="0"/>
        <v>-1</v>
      </c>
      <c r="H9" s="12">
        <f t="shared" si="1"/>
        <v>-127.25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2023-04-04T15:01:17Z</dcterms:modified>
</cp:coreProperties>
</file>